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2385" firstSheet="1" activeTab="2"/>
  </bookViews>
  <sheets>
    <sheet name="The Scene" sheetId="1" r:id="rId1"/>
    <sheet name="Menu" sheetId="10" r:id="rId2"/>
    <sheet name="Position" sheetId="2" r:id="rId3"/>
    <sheet name="Calculation" sheetId="3" r:id="rId4"/>
    <sheet name="Scenario Summary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5" i="2"/>
  <c r="I4" i="2"/>
  <c r="I16" i="2" l="1"/>
  <c r="I15" i="2"/>
  <c r="I14" i="2"/>
  <c r="I13" i="2"/>
  <c r="I12" i="2"/>
  <c r="I11" i="2"/>
  <c r="H18" i="2"/>
  <c r="H8" i="2"/>
  <c r="H21" i="2" s="1"/>
  <c r="E12" i="2"/>
  <c r="E13" i="2"/>
  <c r="E14" i="2"/>
  <c r="E15" i="2"/>
  <c r="E16" i="2"/>
  <c r="E11" i="2"/>
  <c r="D18" i="2"/>
  <c r="E5" i="2"/>
  <c r="E6" i="2"/>
  <c r="E4" i="2"/>
  <c r="D8" i="2"/>
  <c r="D21" i="2" s="1"/>
  <c r="D20" i="2" l="1"/>
  <c r="D22" i="2" s="1"/>
  <c r="E8" i="2"/>
  <c r="E18" i="2"/>
  <c r="I8" i="2"/>
  <c r="I18" i="2"/>
  <c r="H20" i="2"/>
  <c r="H22" i="2" s="1"/>
  <c r="E12" i="3"/>
  <c r="G8" i="2" l="1"/>
  <c r="G21" i="2" s="1"/>
  <c r="I21" i="2" s="1"/>
  <c r="K8" i="2"/>
  <c r="K21" i="2" s="1"/>
  <c r="O8" i="2"/>
  <c r="O21" i="2" s="1"/>
  <c r="S8" i="2"/>
  <c r="S21" i="2" s="1"/>
  <c r="W8" i="2"/>
  <c r="W21" i="2" s="1"/>
  <c r="G18" i="2"/>
  <c r="K18" i="2"/>
  <c r="O18" i="2"/>
  <c r="S18" i="2"/>
  <c r="W18" i="2"/>
  <c r="K20" i="2" l="1"/>
  <c r="S20" i="2"/>
  <c r="W20" i="2"/>
  <c r="W22" i="2" s="1"/>
  <c r="O20" i="2"/>
  <c r="O22" i="2" s="1"/>
  <c r="K22" i="2"/>
  <c r="G20" i="2"/>
  <c r="S22" i="2"/>
  <c r="G22" i="2" l="1"/>
  <c r="I22" i="2" s="1"/>
  <c r="I20" i="2"/>
  <c r="C18" i="2"/>
  <c r="C8" i="2"/>
  <c r="C21" i="2" s="1"/>
  <c r="E21" i="2" s="1"/>
  <c r="C20" i="2" l="1"/>
  <c r="C22" i="2" l="1"/>
  <c r="E20" i="2"/>
  <c r="A3" i="3" l="1"/>
  <c r="G3" i="3" s="1"/>
  <c r="B14" i="3" s="1"/>
  <c r="E22" i="2"/>
</calcChain>
</file>

<file path=xl/sharedStrings.xml><?xml version="1.0" encoding="utf-8"?>
<sst xmlns="http://schemas.openxmlformats.org/spreadsheetml/2006/main" count="86" uniqueCount="71">
  <si>
    <t>Building a working and practical Excel spreadsheet from scratch</t>
  </si>
  <si>
    <t>Our scene:</t>
  </si>
  <si>
    <t>Joe Citizen needs a housing loan from the local bank</t>
  </si>
  <si>
    <t>He is required to supply details of his income,
 his expenses, employment details etc.</t>
  </si>
  <si>
    <t>He wishes to borrow $400,000 over 25 years.</t>
  </si>
  <si>
    <t>The bank is offering loans at 5.5% per annum</t>
  </si>
  <si>
    <t>and also offer monthly repayments</t>
  </si>
  <si>
    <t>Lets build a simple income/expense statement first….</t>
  </si>
  <si>
    <t>Salary</t>
  </si>
  <si>
    <t>Investments</t>
  </si>
  <si>
    <t>Holiday house</t>
  </si>
  <si>
    <t>Expenses (monthly)</t>
  </si>
  <si>
    <t>Income (monthly)</t>
  </si>
  <si>
    <t>Insurance</t>
  </si>
  <si>
    <t>Vehicle</t>
  </si>
  <si>
    <t>Household</t>
  </si>
  <si>
    <t>Food</t>
  </si>
  <si>
    <t>Other</t>
  </si>
  <si>
    <t>Total monthly income</t>
  </si>
  <si>
    <t>Total monthly expenses</t>
  </si>
  <si>
    <t>Gross income</t>
  </si>
  <si>
    <t>Tax @ 25%</t>
  </si>
  <si>
    <t>Net Income</t>
  </si>
  <si>
    <t>Rent</t>
  </si>
  <si>
    <t>Applicants net income</t>
  </si>
  <si>
    <t>Rent to be allowed</t>
  </si>
  <si>
    <t>Available funds for loan
repayment</t>
  </si>
  <si>
    <t>Loan repayment must not exceed 75% of available funds</t>
  </si>
  <si>
    <t>Must be employed more than 2 years with present employer</t>
  </si>
  <si>
    <t>Bank loan requirements:</t>
  </si>
  <si>
    <t>Loan calculation</t>
  </si>
  <si>
    <t>Principal</t>
  </si>
  <si>
    <t>Balloon</t>
  </si>
  <si>
    <t>Monthly
Repayment</t>
  </si>
  <si>
    <t>Rate p.a.</t>
  </si>
  <si>
    <t>Term (years)</t>
  </si>
  <si>
    <t>Approved?</t>
  </si>
  <si>
    <t>Linking</t>
  </si>
  <si>
    <t>ABS,PMT,IF,AND</t>
  </si>
  <si>
    <r>
      <rPr>
        <b/>
        <sz val="11"/>
        <color rgb="FFFF0000"/>
        <rFont val="Calibri"/>
        <family val="2"/>
        <scheme val="minor"/>
      </rPr>
      <t>SUM</t>
    </r>
    <r>
      <rPr>
        <sz val="11"/>
        <color theme="1"/>
        <rFont val="Calibri"/>
        <family val="2"/>
        <scheme val="minor"/>
      </rPr>
      <t>,Plus,Minus,Multiply</t>
    </r>
  </si>
  <si>
    <t>Functions and Maths</t>
  </si>
  <si>
    <t>Conditional Formatting</t>
  </si>
  <si>
    <t>Now the bank needs to process his application</t>
  </si>
  <si>
    <t>$B$11</t>
  </si>
  <si>
    <t>$C$11</t>
  </si>
  <si>
    <t>Created by Administrator on 7/05/2015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</si>
  <si>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</si>
  <si>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</si>
  <si>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</si>
  <si>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</si>
  <si>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</si>
  <si>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</si>
  <si>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</si>
  <si>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$E$11</t>
  </si>
  <si>
    <t>Term 20 Amount 410000</t>
  </si>
  <si>
    <t>Term 30 450000</t>
  </si>
  <si>
    <t>January</t>
  </si>
  <si>
    <t>February</t>
  </si>
  <si>
    <t>March</t>
  </si>
  <si>
    <t>April</t>
  </si>
  <si>
    <t>May</t>
  </si>
  <si>
    <t>June</t>
  </si>
  <si>
    <t>MENU</t>
  </si>
  <si>
    <t>1. Position</t>
  </si>
  <si>
    <t>2. Loan Calculations</t>
  </si>
  <si>
    <t>3. Scenarios</t>
  </si>
  <si>
    <t>Menu</t>
  </si>
  <si>
    <t>Actual</t>
  </si>
  <si>
    <t>Difference</t>
  </si>
  <si>
    <t>Forecast</t>
  </si>
  <si>
    <t>Joe's Income and Expenses Budget -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</si>
</sst>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5" fillId="4" borderId="1" xfId="0" applyFont="1" applyFill="1" applyBorder="1"/>
    <xf numFmtId="0" fontId="0" fillId="3" borderId="2" xfId="0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10" fontId="0" fillId="0" borderId="0" xfId="0" applyNumberFormat="1"/>
    <xf numFmtId="164" fontId="0" fillId="0" borderId="0" xfId="1" applyNumberFormat="1" applyFont="1"/>
    <xf numFmtId="8" fontId="0" fillId="0" borderId="0" xfId="0" applyNumberFormat="1"/>
    <xf numFmtId="0" fontId="0" fillId="4" borderId="1" xfId="0" applyFill="1" applyBorder="1"/>
    <xf numFmtId="0" fontId="0" fillId="0" borderId="1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0" fillId="4" borderId="7" xfId="0" applyFill="1" applyBorder="1"/>
    <xf numFmtId="0" fontId="7" fillId="0" borderId="0" xfId="0" applyFont="1"/>
    <xf numFmtId="0" fontId="8" fillId="0" borderId="0" xfId="0" applyFont="1"/>
    <xf numFmtId="0" fontId="9" fillId="2" borderId="1" xfId="0" applyFont="1" applyFill="1" applyBorder="1"/>
    <xf numFmtId="0" fontId="0" fillId="0" borderId="2" xfId="0" applyBorder="1"/>
    <xf numFmtId="0" fontId="0" fillId="0" borderId="5" xfId="0" applyBorder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10" fillId="6" borderId="11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0" fillId="0" borderId="6" xfId="0" applyFill="1" applyBorder="1" applyAlignment="1"/>
    <xf numFmtId="0" fontId="11" fillId="7" borderId="0" xfId="0" applyFont="1" applyFill="1" applyBorder="1" applyAlignment="1">
      <alignment horizontal="left"/>
    </xf>
    <xf numFmtId="0" fontId="12" fillId="7" borderId="6" xfId="0" applyFont="1" applyFill="1" applyBorder="1" applyAlignment="1">
      <alignment horizontal="left"/>
    </xf>
    <xf numFmtId="0" fontId="11" fillId="7" borderId="10" xfId="0" applyFont="1" applyFill="1" applyBorder="1" applyAlignment="1">
      <alignment horizontal="left"/>
    </xf>
    <xf numFmtId="0" fontId="13" fillId="6" borderId="9" xfId="0" applyFont="1" applyFill="1" applyBorder="1" applyAlignment="1">
      <alignment horizontal="right"/>
    </xf>
    <xf numFmtId="0" fontId="13" fillId="6" borderId="11" xfId="0" applyFont="1" applyFill="1" applyBorder="1" applyAlignment="1">
      <alignment horizontal="right"/>
    </xf>
    <xf numFmtId="0" fontId="0" fillId="8" borderId="0" xfId="0" applyFill="1" applyBorder="1" applyAlignment="1"/>
    <xf numFmtId="164" fontId="0" fillId="8" borderId="0" xfId="0" applyNumberFormat="1" applyFill="1" applyBorder="1" applyAlignment="1"/>
    <xf numFmtId="0" fontId="14" fillId="0" borderId="0" xfId="0" applyFont="1" applyFill="1" applyBorder="1" applyAlignment="1">
      <alignment vertical="top" wrapText="1"/>
    </xf>
    <xf numFmtId="8" fontId="0" fillId="0" borderId="10" xfId="0" applyNumberFormat="1" applyFill="1" applyBorder="1" applyAlignment="1"/>
    <xf numFmtId="0" fontId="2" fillId="0" borderId="1" xfId="0" applyFont="1" applyBorder="1" applyAlignment="1">
      <alignment horizontal="center"/>
    </xf>
    <xf numFmtId="0" fontId="15" fillId="0" borderId="0" xfId="2"/>
    <xf numFmtId="38" fontId="15" fillId="0" borderId="0" xfId="2" applyNumberFormat="1"/>
    <xf numFmtId="38" fontId="0" fillId="0" borderId="0" xfId="0" applyNumberFormat="1"/>
    <xf numFmtId="38" fontId="6" fillId="2" borderId="0" xfId="0" applyNumberFormat="1" applyFont="1" applyFill="1" applyAlignment="1">
      <alignment horizontal="center"/>
    </xf>
    <xf numFmtId="38" fontId="3" fillId="5" borderId="1" xfId="0" applyNumberFormat="1" applyFont="1" applyFill="1" applyBorder="1" applyAlignment="1">
      <alignment horizontal="center"/>
    </xf>
    <xf numFmtId="38" fontId="3" fillId="5" borderId="7" xfId="0" applyNumberFormat="1" applyFont="1" applyFill="1" applyBorder="1" applyAlignment="1">
      <alignment horizontal="center"/>
    </xf>
    <xf numFmtId="38" fontId="0" fillId="5" borderId="15" xfId="0" applyNumberFormat="1" applyFill="1" applyBorder="1"/>
    <xf numFmtId="38" fontId="0" fillId="5" borderId="8" xfId="0" applyNumberFormat="1" applyFill="1" applyBorder="1" applyAlignment="1">
      <alignment horizontal="left" indent="1"/>
    </xf>
    <xf numFmtId="38" fontId="0" fillId="5" borderId="16" xfId="0" applyNumberFormat="1" applyFill="1" applyBorder="1" applyAlignment="1">
      <alignment horizontal="left" indent="1"/>
    </xf>
    <xf numFmtId="38" fontId="0" fillId="5" borderId="5" xfId="0" applyNumberFormat="1" applyFill="1" applyBorder="1"/>
    <xf numFmtId="38" fontId="0" fillId="5" borderId="8" xfId="0" applyNumberFormat="1" applyFill="1" applyBorder="1"/>
    <xf numFmtId="38" fontId="0" fillId="5" borderId="16" xfId="0" applyNumberFormat="1" applyFill="1" applyBorder="1"/>
    <xf numFmtId="38" fontId="3" fillId="5" borderId="18" xfId="0" applyNumberFormat="1" applyFont="1" applyFill="1" applyBorder="1" applyAlignment="1">
      <alignment horizontal="center"/>
    </xf>
    <xf numFmtId="38" fontId="3" fillId="5" borderId="19" xfId="0" applyNumberFormat="1" applyFont="1" applyFill="1" applyBorder="1" applyAlignment="1">
      <alignment horizontal="center"/>
    </xf>
    <xf numFmtId="38" fontId="3" fillId="5" borderId="20" xfId="0" applyNumberFormat="1" applyFont="1" applyFill="1" applyBorder="1" applyAlignment="1">
      <alignment horizontal="center"/>
    </xf>
    <xf numFmtId="38" fontId="0" fillId="2" borderId="21" xfId="0" applyNumberFormat="1" applyFill="1" applyBorder="1" applyAlignment="1">
      <alignment horizontal="center"/>
    </xf>
    <xf numFmtId="38" fontId="0" fillId="9" borderId="3" xfId="0" applyNumberFormat="1" applyFill="1" applyBorder="1" applyAlignment="1">
      <alignment horizontal="center"/>
    </xf>
    <xf numFmtId="38" fontId="0" fillId="3" borderId="22" xfId="0" applyNumberFormat="1" applyFill="1" applyBorder="1" applyAlignment="1">
      <alignment horizontal="center"/>
    </xf>
    <xf numFmtId="38" fontId="0" fillId="2" borderId="23" xfId="0" applyNumberFormat="1" applyFill="1" applyBorder="1" applyAlignment="1">
      <alignment horizontal="center"/>
    </xf>
    <xf numFmtId="38" fontId="0" fillId="9" borderId="4" xfId="0" applyNumberFormat="1" applyFill="1" applyBorder="1" applyAlignment="1">
      <alignment horizontal="center"/>
    </xf>
    <xf numFmtId="38" fontId="0" fillId="3" borderId="24" xfId="0" applyNumberFormat="1" applyFill="1" applyBorder="1" applyAlignment="1">
      <alignment horizontal="center"/>
    </xf>
    <xf numFmtId="38" fontId="0" fillId="2" borderId="25" xfId="0" applyNumberFormat="1" applyFill="1" applyBorder="1" applyAlignment="1">
      <alignment horizontal="center"/>
    </xf>
    <xf numFmtId="38" fontId="0" fillId="9" borderId="0" xfId="0" applyNumberFormat="1" applyFill="1" applyBorder="1" applyAlignment="1">
      <alignment horizontal="center"/>
    </xf>
    <xf numFmtId="38" fontId="0" fillId="0" borderId="26" xfId="0" applyNumberFormat="1" applyBorder="1" applyAlignment="1">
      <alignment horizontal="center"/>
    </xf>
    <xf numFmtId="38" fontId="0" fillId="2" borderId="27" xfId="0" applyNumberFormat="1" applyFill="1" applyBorder="1" applyAlignment="1">
      <alignment horizontal="center"/>
    </xf>
    <xf numFmtId="38" fontId="0" fillId="9" borderId="1" xfId="0" applyNumberFormat="1" applyFill="1" applyBorder="1" applyAlignment="1">
      <alignment horizontal="center"/>
    </xf>
    <xf numFmtId="38" fontId="0" fillId="0" borderId="28" xfId="0" applyNumberFormat="1" applyBorder="1" applyAlignment="1">
      <alignment horizontal="center"/>
    </xf>
    <xf numFmtId="38" fontId="0" fillId="2" borderId="29" xfId="0" applyNumberFormat="1" applyFill="1" applyBorder="1" applyAlignment="1">
      <alignment horizontal="center"/>
    </xf>
    <xf numFmtId="38" fontId="0" fillId="9" borderId="15" xfId="0" applyNumberFormat="1" applyFill="1" applyBorder="1" applyAlignment="1">
      <alignment horizontal="center"/>
    </xf>
    <xf numFmtId="38" fontId="0" fillId="3" borderId="30" xfId="0" applyNumberFormat="1" applyFill="1" applyBorder="1" applyAlignment="1">
      <alignment horizontal="center"/>
    </xf>
    <xf numFmtId="38" fontId="0" fillId="9" borderId="8" xfId="0" applyNumberFormat="1" applyFill="1" applyBorder="1" applyAlignment="1">
      <alignment horizontal="center"/>
    </xf>
    <xf numFmtId="38" fontId="0" fillId="3" borderId="26" xfId="0" applyNumberFormat="1" applyFill="1" applyBorder="1" applyAlignment="1">
      <alignment horizontal="center"/>
    </xf>
    <xf numFmtId="38" fontId="0" fillId="9" borderId="16" xfId="0" applyNumberFormat="1" applyFill="1" applyBorder="1" applyAlignment="1">
      <alignment horizontal="center"/>
    </xf>
    <xf numFmtId="38" fontId="0" fillId="3" borderId="31" xfId="0" applyNumberFormat="1" applyFill="1" applyBorder="1" applyAlignment="1">
      <alignment horizontal="center"/>
    </xf>
    <xf numFmtId="38" fontId="0" fillId="3" borderId="28" xfId="0" applyNumberFormat="1" applyFill="1" applyBorder="1" applyAlignment="1">
      <alignment horizontal="center"/>
    </xf>
    <xf numFmtId="38" fontId="0" fillId="9" borderId="2" xfId="0" applyNumberFormat="1" applyFill="1" applyBorder="1" applyAlignment="1">
      <alignment horizontal="center"/>
    </xf>
    <xf numFmtId="38" fontId="0" fillId="3" borderId="32" xfId="0" applyNumberFormat="1" applyFill="1" applyBorder="1" applyAlignment="1">
      <alignment horizontal="center"/>
    </xf>
    <xf numFmtId="38" fontId="0" fillId="2" borderId="33" xfId="0" applyNumberFormat="1" applyFill="1" applyBorder="1" applyAlignment="1">
      <alignment horizontal="center"/>
    </xf>
    <xf numFmtId="38" fontId="0" fillId="9" borderId="34" xfId="0" applyNumberFormat="1" applyFill="1" applyBorder="1" applyAlignment="1">
      <alignment horizontal="center"/>
    </xf>
    <xf numFmtId="38" fontId="0" fillId="3" borderId="35" xfId="0" applyNumberFormat="1" applyFill="1" applyBorder="1" applyAlignment="1">
      <alignment horizontal="center"/>
    </xf>
    <xf numFmtId="38" fontId="3" fillId="10" borderId="11" xfId="0" applyNumberFormat="1" applyFont="1" applyFill="1" applyBorder="1" applyAlignment="1">
      <alignment horizontal="center"/>
    </xf>
    <xf numFmtId="38" fontId="0" fillId="10" borderId="0" xfId="0" applyNumberFormat="1" applyFill="1" applyBorder="1" applyAlignment="1">
      <alignment horizontal="center"/>
    </xf>
    <xf numFmtId="38" fontId="0" fillId="2" borderId="12" xfId="0" applyNumberFormat="1" applyFill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38" fontId="0" fillId="10" borderId="11" xfId="0" applyNumberFormat="1" applyFill="1" applyBorder="1" applyAlignment="1">
      <alignment horizontal="center"/>
    </xf>
    <xf numFmtId="38" fontId="0" fillId="2" borderId="13" xfId="0" applyNumberForma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8" fontId="0" fillId="10" borderId="0" xfId="0" applyNumberFormat="1" applyFill="1" applyAlignment="1">
      <alignment horizontal="center"/>
    </xf>
    <xf numFmtId="38" fontId="0" fillId="2" borderId="0" xfId="0" applyNumberFormat="1" applyFill="1" applyAlignment="1">
      <alignment horizontal="center"/>
    </xf>
    <xf numFmtId="38" fontId="0" fillId="9" borderId="0" xfId="0" applyNumberFormat="1" applyFill="1" applyAlignment="1">
      <alignment horizontal="center"/>
    </xf>
    <xf numFmtId="38" fontId="0" fillId="0" borderId="7" xfId="0" applyNumberFormat="1" applyBorder="1" applyAlignment="1">
      <alignment horizontal="center"/>
    </xf>
    <xf numFmtId="38" fontId="0" fillId="10" borderId="6" xfId="0" applyNumberFormat="1" applyFill="1" applyBorder="1" applyAlignment="1">
      <alignment horizontal="center"/>
    </xf>
    <xf numFmtId="38" fontId="0" fillId="2" borderId="7" xfId="0" applyNumberFormat="1" applyFill="1" applyBorder="1" applyAlignment="1">
      <alignment horizontal="center"/>
    </xf>
    <xf numFmtId="38" fontId="0" fillId="0" borderId="14" xfId="0" applyNumberFormat="1" applyBorder="1" applyAlignment="1">
      <alignment horizontal="center"/>
    </xf>
    <xf numFmtId="38" fontId="0" fillId="10" borderId="17" xfId="0" applyNumberFormat="1" applyFill="1" applyBorder="1" applyAlignment="1">
      <alignment horizontal="center"/>
    </xf>
    <xf numFmtId="38" fontId="0" fillId="2" borderId="14" xfId="0" applyNumberFormat="1" applyFill="1" applyBorder="1" applyAlignment="1">
      <alignment horizontal="center"/>
    </xf>
    <xf numFmtId="38" fontId="0" fillId="3" borderId="33" xfId="0" applyNumberFormat="1" applyFill="1" applyBorder="1" applyAlignment="1">
      <alignment horizontal="center"/>
    </xf>
    <xf numFmtId="38" fontId="6" fillId="2" borderId="37" xfId="0" applyNumberFormat="1" applyFont="1" applyFill="1" applyBorder="1" applyAlignment="1"/>
    <xf numFmtId="38" fontId="6" fillId="2" borderId="38" xfId="0" applyNumberFormat="1" applyFont="1" applyFill="1" applyBorder="1" applyAlignment="1"/>
    <xf numFmtId="38" fontId="6" fillId="2" borderId="1" xfId="0" applyNumberFormat="1" applyFont="1" applyFill="1" applyBorder="1" applyAlignment="1">
      <alignment textRotation="45"/>
    </xf>
    <xf numFmtId="38" fontId="6" fillId="9" borderId="1" xfId="0" applyNumberFormat="1" applyFont="1" applyFill="1" applyBorder="1" applyAlignment="1">
      <alignment textRotation="45"/>
    </xf>
    <xf numFmtId="38" fontId="6" fillId="11" borderId="1" xfId="0" applyNumberFormat="1" applyFont="1" applyFill="1" applyBorder="1" applyAlignment="1">
      <alignment textRotation="45"/>
    </xf>
    <xf numFmtId="38" fontId="6" fillId="2" borderId="37" xfId="0" applyNumberFormat="1" applyFont="1" applyFill="1" applyBorder="1" applyAlignment="1">
      <alignment vertical="center"/>
    </xf>
    <xf numFmtId="38" fontId="6" fillId="2" borderId="36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Budget, Actual, Difference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333123685306151E-2"/>
          <c:y val="0.2228104575163399"/>
          <c:w val="0.94083057665100167"/>
          <c:h val="0.55578354176316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Position!$B$8</c:f>
              <c:strCache>
                <c:ptCount val="1"/>
                <c:pt idx="0">
                  <c:v>Total monthly income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Position!$C$3:$W$3</c:f>
              <c:strCache>
                <c:ptCount val="21"/>
                <c:pt idx="0">
                  <c:v>January</c:v>
                </c:pt>
                <c:pt idx="1">
                  <c:v>Actual</c:v>
                </c:pt>
                <c:pt idx="2">
                  <c:v>Difference</c:v>
                </c:pt>
                <c:pt idx="4">
                  <c:v>February</c:v>
                </c:pt>
                <c:pt idx="5">
                  <c:v>Actual</c:v>
                </c:pt>
                <c:pt idx="6">
                  <c:v>Difference</c:v>
                </c:pt>
                <c:pt idx="8">
                  <c:v>March</c:v>
                </c:pt>
                <c:pt idx="9">
                  <c:v>Actual</c:v>
                </c:pt>
                <c:pt idx="10">
                  <c:v>Difference</c:v>
                </c:pt>
                <c:pt idx="12">
                  <c:v>April</c:v>
                </c:pt>
                <c:pt idx="13">
                  <c:v>Actual</c:v>
                </c:pt>
                <c:pt idx="14">
                  <c:v>Difference</c:v>
                </c:pt>
                <c:pt idx="16">
                  <c:v>May</c:v>
                </c:pt>
                <c:pt idx="17">
                  <c:v>Actual</c:v>
                </c:pt>
                <c:pt idx="18">
                  <c:v>Difference</c:v>
                </c:pt>
                <c:pt idx="20">
                  <c:v>June</c:v>
                </c:pt>
              </c:strCache>
            </c:strRef>
          </c:cat>
          <c:val>
            <c:numRef>
              <c:f>Position!$C$8:$W$8</c:f>
              <c:numCache>
                <c:formatCode>#,##0_);[Red]\(#,##0\)</c:formatCode>
                <c:ptCount val="21"/>
                <c:pt idx="0">
                  <c:v>8380</c:v>
                </c:pt>
                <c:pt idx="1">
                  <c:v>8391</c:v>
                </c:pt>
                <c:pt idx="2">
                  <c:v>11</c:v>
                </c:pt>
                <c:pt idx="4">
                  <c:v>8178</c:v>
                </c:pt>
                <c:pt idx="5">
                  <c:v>8391</c:v>
                </c:pt>
                <c:pt idx="6">
                  <c:v>213</c:v>
                </c:pt>
                <c:pt idx="8">
                  <c:v>8380</c:v>
                </c:pt>
                <c:pt idx="12">
                  <c:v>8940</c:v>
                </c:pt>
                <c:pt idx="16">
                  <c:v>8280</c:v>
                </c:pt>
                <c:pt idx="20">
                  <c:v>8480</c:v>
                </c:pt>
              </c:numCache>
            </c:numRef>
          </c:val>
        </c:ser>
        <c:ser>
          <c:idx val="1"/>
          <c:order val="1"/>
          <c:tx>
            <c:strRef>
              <c:f>Position!$B$18</c:f>
              <c:strCache>
                <c:ptCount val="1"/>
                <c:pt idx="0">
                  <c:v>Total monthly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Position!$C$3:$W$3</c:f>
              <c:strCache>
                <c:ptCount val="21"/>
                <c:pt idx="0">
                  <c:v>January</c:v>
                </c:pt>
                <c:pt idx="1">
                  <c:v>Actual</c:v>
                </c:pt>
                <c:pt idx="2">
                  <c:v>Difference</c:v>
                </c:pt>
                <c:pt idx="4">
                  <c:v>February</c:v>
                </c:pt>
                <c:pt idx="5">
                  <c:v>Actual</c:v>
                </c:pt>
                <c:pt idx="6">
                  <c:v>Difference</c:v>
                </c:pt>
                <c:pt idx="8">
                  <c:v>March</c:v>
                </c:pt>
                <c:pt idx="9">
                  <c:v>Actual</c:v>
                </c:pt>
                <c:pt idx="10">
                  <c:v>Difference</c:v>
                </c:pt>
                <c:pt idx="12">
                  <c:v>April</c:v>
                </c:pt>
                <c:pt idx="13">
                  <c:v>Actual</c:v>
                </c:pt>
                <c:pt idx="14">
                  <c:v>Difference</c:v>
                </c:pt>
                <c:pt idx="16">
                  <c:v>May</c:v>
                </c:pt>
                <c:pt idx="17">
                  <c:v>Actual</c:v>
                </c:pt>
                <c:pt idx="18">
                  <c:v>Difference</c:v>
                </c:pt>
                <c:pt idx="20">
                  <c:v>June</c:v>
                </c:pt>
              </c:strCache>
            </c:strRef>
          </c:cat>
          <c:val>
            <c:numRef>
              <c:f>Position!$C$18:$W$18</c:f>
              <c:numCache>
                <c:formatCode>#,##0_);[Red]\(#,##0\)</c:formatCode>
                <c:ptCount val="21"/>
                <c:pt idx="0">
                  <c:v>4750</c:v>
                </c:pt>
                <c:pt idx="1">
                  <c:v>4972</c:v>
                </c:pt>
                <c:pt idx="2">
                  <c:v>222</c:v>
                </c:pt>
                <c:pt idx="4">
                  <c:v>4750</c:v>
                </c:pt>
                <c:pt idx="5">
                  <c:v>4972</c:v>
                </c:pt>
                <c:pt idx="6">
                  <c:v>222</c:v>
                </c:pt>
                <c:pt idx="8">
                  <c:v>4880</c:v>
                </c:pt>
                <c:pt idx="12">
                  <c:v>4880</c:v>
                </c:pt>
                <c:pt idx="16">
                  <c:v>4880</c:v>
                </c:pt>
                <c:pt idx="20">
                  <c:v>4880</c:v>
                </c:pt>
              </c:numCache>
            </c:numRef>
          </c:val>
        </c:ser>
        <c:ser>
          <c:idx val="2"/>
          <c:order val="2"/>
          <c:tx>
            <c:strRef>
              <c:f>Position!$B$22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Position!$C$3:$W$3</c:f>
              <c:strCache>
                <c:ptCount val="21"/>
                <c:pt idx="0">
                  <c:v>January</c:v>
                </c:pt>
                <c:pt idx="1">
                  <c:v>Actual</c:v>
                </c:pt>
                <c:pt idx="2">
                  <c:v>Difference</c:v>
                </c:pt>
                <c:pt idx="4">
                  <c:v>February</c:v>
                </c:pt>
                <c:pt idx="5">
                  <c:v>Actual</c:v>
                </c:pt>
                <c:pt idx="6">
                  <c:v>Difference</c:v>
                </c:pt>
                <c:pt idx="8">
                  <c:v>March</c:v>
                </c:pt>
                <c:pt idx="9">
                  <c:v>Actual</c:v>
                </c:pt>
                <c:pt idx="10">
                  <c:v>Difference</c:v>
                </c:pt>
                <c:pt idx="12">
                  <c:v>April</c:v>
                </c:pt>
                <c:pt idx="13">
                  <c:v>Actual</c:v>
                </c:pt>
                <c:pt idx="14">
                  <c:v>Difference</c:v>
                </c:pt>
                <c:pt idx="16">
                  <c:v>May</c:v>
                </c:pt>
                <c:pt idx="17">
                  <c:v>Actual</c:v>
                </c:pt>
                <c:pt idx="18">
                  <c:v>Difference</c:v>
                </c:pt>
                <c:pt idx="20">
                  <c:v>June</c:v>
                </c:pt>
              </c:strCache>
            </c:strRef>
          </c:cat>
          <c:val>
            <c:numRef>
              <c:f>Position!$C$22:$W$22</c:f>
              <c:numCache>
                <c:formatCode>#,##0_);[Red]\(#,##0\)</c:formatCode>
                <c:ptCount val="21"/>
                <c:pt idx="0">
                  <c:v>1535</c:v>
                </c:pt>
                <c:pt idx="1">
                  <c:v>1321.25</c:v>
                </c:pt>
                <c:pt idx="2">
                  <c:v>-213.75</c:v>
                </c:pt>
                <c:pt idx="4">
                  <c:v>1383.5</c:v>
                </c:pt>
                <c:pt idx="5">
                  <c:v>1321.25</c:v>
                </c:pt>
                <c:pt idx="6">
                  <c:v>-62.25</c:v>
                </c:pt>
                <c:pt idx="8">
                  <c:v>1405</c:v>
                </c:pt>
                <c:pt idx="12">
                  <c:v>1825</c:v>
                </c:pt>
                <c:pt idx="16">
                  <c:v>1330</c:v>
                </c:pt>
                <c:pt idx="20">
                  <c:v>1480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71168"/>
        <c:axId val="135272704"/>
      </c:barChart>
      <c:catAx>
        <c:axId val="1352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72704"/>
        <c:crosses val="autoZero"/>
        <c:auto val="1"/>
        <c:lblAlgn val="ctr"/>
        <c:lblOffset val="100"/>
        <c:noMultiLvlLbl val="0"/>
      </c:catAx>
      <c:valAx>
        <c:axId val="1352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7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1493520</xdr:colOff>
      <xdr:row>4</xdr:row>
      <xdr:rowOff>30480</xdr:rowOff>
    </xdr:from>
    <xdr:to>
      <xdr:col>1</xdr:col>
      <xdr:colOff>1668780</xdr:colOff>
      <xdr:row>4</xdr:row>
      <xdr:rowOff>213360</xdr:rowOff>
    </xdr:to>
    <xdr:sp macro="" textlink="">
      <xdr:nvSpPr>
        <xdr:cNvPr id="2" name="Down Arrow 1"/>
        <xdr:cNvSpPr/>
      </xdr:nvSpPr>
      <xdr:spPr>
        <a:xfrm>
          <a:off x="2103120" y="110490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1501140</xdr:colOff>
      <xdr:row>7</xdr:row>
      <xdr:rowOff>22860</xdr:rowOff>
    </xdr:from>
    <xdr:to>
      <xdr:col>1</xdr:col>
      <xdr:colOff>1676400</xdr:colOff>
      <xdr:row>8</xdr:row>
      <xdr:rowOff>15240</xdr:rowOff>
    </xdr:to>
    <xdr:sp macro="" textlink="">
      <xdr:nvSpPr>
        <xdr:cNvPr id="3" name="Down Arrow 2"/>
        <xdr:cNvSpPr/>
      </xdr:nvSpPr>
      <xdr:spPr>
        <a:xfrm>
          <a:off x="2110740" y="195072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1531620</xdr:colOff>
      <xdr:row>13</xdr:row>
      <xdr:rowOff>15240</xdr:rowOff>
    </xdr:from>
    <xdr:to>
      <xdr:col>1</xdr:col>
      <xdr:colOff>1706880</xdr:colOff>
      <xdr:row>14</xdr:row>
      <xdr:rowOff>7620</xdr:rowOff>
    </xdr:to>
    <xdr:sp macro="" textlink="">
      <xdr:nvSpPr>
        <xdr:cNvPr id="4" name="Down Arrow 3"/>
        <xdr:cNvSpPr/>
      </xdr:nvSpPr>
      <xdr:spPr>
        <a:xfrm>
          <a:off x="2141220" y="327660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1508760</xdr:colOff>
      <xdr:row>11</xdr:row>
      <xdr:rowOff>15240</xdr:rowOff>
    </xdr:from>
    <xdr:to>
      <xdr:col>1</xdr:col>
      <xdr:colOff>1684020</xdr:colOff>
      <xdr:row>12</xdr:row>
      <xdr:rowOff>7620</xdr:rowOff>
    </xdr:to>
    <xdr:sp macro="" textlink="">
      <xdr:nvSpPr>
        <xdr:cNvPr id="5" name="Down Arrow 4"/>
        <xdr:cNvSpPr/>
      </xdr:nvSpPr>
      <xdr:spPr>
        <a:xfrm>
          <a:off x="2118360" y="251460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55799" y="4813300"/>
    <xdr:ext cx="9855201" cy="19431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2</xdr:col>
      <xdr:colOff>165100</xdr:colOff>
      <xdr:row>0</xdr:row>
      <xdr:rowOff>381000</xdr:rowOff>
    </xdr:from>
    <xdr:to>
      <xdr:col>4</xdr:col>
      <xdr:colOff>215900</xdr:colOff>
      <xdr:row>0</xdr:row>
      <xdr:rowOff>381000</xdr:rowOff>
    </xdr:to>
    <xdr:cxnSp macro="">
      <xdr:nvCxnSpPr>
        <xdr:cNvPr id="4" name="Straight Arrow Connector 3"/>
        <xdr:cNvCxnSpPr/>
      </xdr:nvCxnSpPr>
      <xdr:spPr>
        <a:xfrm>
          <a:off x="2286000" y="381000"/>
          <a:ext cx="14732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9</xdr:row>
      <xdr:rowOff>38100</xdr:rowOff>
    </xdr:from>
    <xdr:to>
      <xdr:col>4</xdr:col>
      <xdr:colOff>419100</xdr:colOff>
      <xdr:row>9</xdr:row>
      <xdr:rowOff>152400</xdr:rowOff>
    </xdr:to>
    <xdr:sp macro="" textlink="">
      <xdr:nvSpPr>
        <xdr:cNvPr id="2" name="Down Arrow 1"/>
        <xdr:cNvSpPr/>
      </xdr:nvSpPr>
      <xdr:spPr>
        <a:xfrm>
          <a:off x="3467100" y="2019300"/>
          <a:ext cx="99060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="125" zoomScaleNormal="125" workbookViewId="0"/>
  </sheetViews>
  <sheetFormatPr defaultRowHeight="15" x14ac:dyDescent="0.25"/>
  <cols>
    <col min="1" max="1" width="9.140625" style="1"/>
    <col min="2" max="2" width="58.140625" bestFit="1" customWidth="1"/>
  </cols>
  <sheetData>
    <row r="2" spans="1:6" ht="21" x14ac:dyDescent="0.35">
      <c r="B2" s="110" t="s">
        <v>0</v>
      </c>
      <c r="C2" s="111"/>
      <c r="D2" s="111"/>
      <c r="E2" s="111"/>
      <c r="F2" s="112"/>
    </row>
    <row r="4" spans="1:6" ht="18.75" x14ac:dyDescent="0.3">
      <c r="B4" s="7" t="s">
        <v>1</v>
      </c>
      <c r="D4" s="20" t="s">
        <v>40</v>
      </c>
      <c r="E4" s="25"/>
    </row>
    <row r="5" spans="1:6" ht="18.75" x14ac:dyDescent="0.3">
      <c r="B5" s="2"/>
    </row>
    <row r="6" spans="1:6" x14ac:dyDescent="0.25">
      <c r="A6" s="1">
        <v>1</v>
      </c>
      <c r="B6" s="8" t="s">
        <v>2</v>
      </c>
    </row>
    <row r="7" spans="1:6" ht="33.75" customHeight="1" x14ac:dyDescent="0.25">
      <c r="B7" s="6" t="s">
        <v>3</v>
      </c>
      <c r="D7" s="21" t="s">
        <v>39</v>
      </c>
      <c r="E7" s="22"/>
      <c r="F7" s="23"/>
    </row>
    <row r="9" spans="1:6" x14ac:dyDescent="0.25">
      <c r="A9" s="1">
        <v>2</v>
      </c>
      <c r="B9" s="3" t="s">
        <v>4</v>
      </c>
    </row>
    <row r="10" spans="1:6" x14ac:dyDescent="0.25">
      <c r="B10" s="4" t="s">
        <v>5</v>
      </c>
    </row>
    <row r="11" spans="1:6" x14ac:dyDescent="0.25">
      <c r="A11" s="1">
        <v>3</v>
      </c>
      <c r="B11" s="5" t="s">
        <v>6</v>
      </c>
      <c r="D11" s="24" t="s">
        <v>38</v>
      </c>
      <c r="E11" s="23"/>
    </row>
    <row r="12" spans="1:6" x14ac:dyDescent="0.25">
      <c r="D12" s="29" t="s">
        <v>37</v>
      </c>
    </row>
    <row r="13" spans="1:6" x14ac:dyDescent="0.25">
      <c r="B13" s="6" t="s">
        <v>42</v>
      </c>
      <c r="D13" s="30" t="s">
        <v>41</v>
      </c>
      <c r="E13" s="22"/>
      <c r="F13" s="23"/>
    </row>
    <row r="15" spans="1:6" x14ac:dyDescent="0.25">
      <c r="A15" s="1">
        <v>4</v>
      </c>
      <c r="B15" s="6" t="s">
        <v>7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25" zoomScaleNormal="125" workbookViewId="0">
      <selection activeCell="D6" sqref="D6"/>
    </sheetView>
  </sheetViews>
  <sheetFormatPr defaultRowHeight="15" x14ac:dyDescent="0.25"/>
  <sheetData>
    <row r="1" spans="1:4" x14ac:dyDescent="0.25">
      <c r="A1" t="s">
        <v>62</v>
      </c>
    </row>
    <row r="6" spans="1:4" x14ac:dyDescent="0.25">
      <c r="D6" s="46" t="s">
        <v>63</v>
      </c>
    </row>
    <row r="7" spans="1:4" x14ac:dyDescent="0.25">
      <c r="D7" s="46" t="s">
        <v>64</v>
      </c>
    </row>
    <row r="8" spans="1:4" x14ac:dyDescent="0.25">
      <c r="D8" s="46" t="s">
        <v>65</v>
      </c>
    </row>
  </sheetData>
  <hyperlinks>
    <hyperlink ref="D6" location="Position!A1" display="1. Position"/>
    <hyperlink ref="D7" location="Calculation!A1" display="2. Loan Calculations"/>
    <hyperlink ref="D8" location="'Scenario Summary'!A1" display="3. Scenario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zoomScale="75" zoomScaleNormal="75" workbookViewId="0"/>
  </sheetViews>
  <sheetFormatPr defaultRowHeight="15" x14ac:dyDescent="0.25"/>
  <cols>
    <col min="1" max="1" width="9.140625" style="48"/>
    <col min="2" max="2" width="22.5703125" style="48" bestFit="1" customWidth="1"/>
    <col min="3" max="3" width="10.5703125" style="48" bestFit="1" customWidth="1"/>
    <col min="4" max="4" width="10.5703125" style="48" customWidth="1"/>
    <col min="5" max="5" width="11" style="48" bestFit="1" customWidth="1"/>
    <col min="6" max="6" width="1.42578125" style="48" customWidth="1"/>
    <col min="7" max="7" width="9.140625" style="48"/>
    <col min="8" max="8" width="13.42578125" style="48" bestFit="1" customWidth="1"/>
    <col min="9" max="9" width="10.5703125" style="48" bestFit="1" customWidth="1"/>
    <col min="10" max="10" width="1.28515625" style="48" customWidth="1"/>
    <col min="11" max="12" width="9.140625" style="48"/>
    <col min="13" max="13" width="10.5703125" style="48" bestFit="1" customWidth="1"/>
    <col min="14" max="14" width="1.28515625" style="48" customWidth="1"/>
    <col min="15" max="17" width="9.140625" style="48"/>
    <col min="18" max="18" width="1.7109375" style="48" customWidth="1"/>
    <col min="19" max="20" width="9.140625" style="48"/>
    <col min="21" max="21" width="10.5703125" style="48" bestFit="1" customWidth="1"/>
    <col min="22" max="22" width="1.42578125" style="48" customWidth="1"/>
    <col min="23" max="24" width="9.140625" style="48"/>
    <col min="25" max="25" width="10.5703125" style="48" bestFit="1" customWidth="1"/>
    <col min="26" max="16384" width="9.140625" style="48"/>
  </cols>
  <sheetData>
    <row r="1" spans="1:25" ht="59.25" customHeight="1" thickBot="1" x14ac:dyDescent="0.35">
      <c r="A1" s="47" t="s">
        <v>66</v>
      </c>
      <c r="B1" s="109" t="s">
        <v>70</v>
      </c>
      <c r="C1" s="108"/>
      <c r="D1" s="108"/>
      <c r="E1" s="105" t="s">
        <v>69</v>
      </c>
      <c r="F1" s="105"/>
      <c r="G1" s="106" t="s">
        <v>67</v>
      </c>
      <c r="H1" s="107" t="s">
        <v>68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/>
      <c r="Y1" s="49"/>
    </row>
    <row r="2" spans="1:25" ht="15.75" thickBot="1" x14ac:dyDescent="0.3"/>
    <row r="3" spans="1:25" x14ac:dyDescent="0.25">
      <c r="B3" s="52" t="s">
        <v>12</v>
      </c>
      <c r="C3" s="58" t="s">
        <v>56</v>
      </c>
      <c r="D3" s="59" t="s">
        <v>67</v>
      </c>
      <c r="E3" s="60" t="s">
        <v>68</v>
      </c>
      <c r="F3" s="86"/>
      <c r="G3" s="58" t="s">
        <v>57</v>
      </c>
      <c r="H3" s="59" t="s">
        <v>67</v>
      </c>
      <c r="I3" s="60" t="s">
        <v>68</v>
      </c>
      <c r="J3" s="86"/>
      <c r="K3" s="58" t="s">
        <v>58</v>
      </c>
      <c r="L3" s="59" t="s">
        <v>67</v>
      </c>
      <c r="M3" s="60" t="s">
        <v>68</v>
      </c>
      <c r="N3" s="86"/>
      <c r="O3" s="58" t="s">
        <v>59</v>
      </c>
      <c r="P3" s="59" t="s">
        <v>67</v>
      </c>
      <c r="Q3" s="60" t="s">
        <v>68</v>
      </c>
      <c r="R3" s="86"/>
      <c r="S3" s="58" t="s">
        <v>60</v>
      </c>
      <c r="T3" s="59" t="s">
        <v>67</v>
      </c>
      <c r="U3" s="60" t="s">
        <v>68</v>
      </c>
      <c r="V3" s="86"/>
      <c r="W3" s="51" t="s">
        <v>61</v>
      </c>
      <c r="X3" s="50" t="s">
        <v>67</v>
      </c>
      <c r="Y3" s="51" t="s">
        <v>68</v>
      </c>
    </row>
    <row r="4" spans="1:25" x14ac:dyDescent="0.25">
      <c r="B4" s="53" t="s">
        <v>8</v>
      </c>
      <c r="C4" s="61">
        <v>8000</v>
      </c>
      <c r="D4" s="62">
        <v>8000</v>
      </c>
      <c r="E4" s="63">
        <f>D4-C4</f>
        <v>0</v>
      </c>
      <c r="F4" s="87"/>
      <c r="G4" s="61">
        <v>7800</v>
      </c>
      <c r="H4" s="62">
        <v>8000</v>
      </c>
      <c r="I4" s="63">
        <f>H4-G4</f>
        <v>200</v>
      </c>
      <c r="J4" s="87"/>
      <c r="K4" s="61">
        <v>8000</v>
      </c>
      <c r="L4" s="62"/>
      <c r="M4" s="63"/>
      <c r="N4" s="87"/>
      <c r="O4" s="61">
        <v>8550</v>
      </c>
      <c r="P4" s="62"/>
      <c r="Q4" s="63"/>
      <c r="R4" s="87"/>
      <c r="S4" s="61">
        <v>7900</v>
      </c>
      <c r="T4" s="62"/>
      <c r="U4" s="63"/>
      <c r="V4" s="87"/>
      <c r="W4" s="88">
        <v>8100</v>
      </c>
      <c r="X4" s="62"/>
      <c r="Y4" s="89"/>
    </row>
    <row r="5" spans="1:25" x14ac:dyDescent="0.25">
      <c r="B5" s="53" t="s">
        <v>9</v>
      </c>
      <c r="C5" s="61">
        <v>80</v>
      </c>
      <c r="D5" s="62">
        <v>91</v>
      </c>
      <c r="E5" s="63">
        <f t="shared" ref="E5:E6" si="0">D5-C5</f>
        <v>11</v>
      </c>
      <c r="F5" s="87"/>
      <c r="G5" s="61">
        <v>78</v>
      </c>
      <c r="H5" s="62">
        <v>91</v>
      </c>
      <c r="I5" s="63">
        <f t="shared" ref="I5:I6" si="1">H5-G5</f>
        <v>13</v>
      </c>
      <c r="J5" s="87"/>
      <c r="K5" s="61">
        <v>80</v>
      </c>
      <c r="L5" s="62"/>
      <c r="M5" s="63"/>
      <c r="N5" s="87"/>
      <c r="O5" s="61">
        <v>90</v>
      </c>
      <c r="P5" s="62"/>
      <c r="Q5" s="63"/>
      <c r="R5" s="87"/>
      <c r="S5" s="61">
        <v>80</v>
      </c>
      <c r="T5" s="62"/>
      <c r="U5" s="63"/>
      <c r="V5" s="87"/>
      <c r="W5" s="88">
        <v>80</v>
      </c>
      <c r="X5" s="62"/>
      <c r="Y5" s="89"/>
    </row>
    <row r="6" spans="1:25" x14ac:dyDescent="0.25">
      <c r="B6" s="54" t="s">
        <v>10</v>
      </c>
      <c r="C6" s="64">
        <v>300</v>
      </c>
      <c r="D6" s="65">
        <v>300</v>
      </c>
      <c r="E6" s="66">
        <f t="shared" si="0"/>
        <v>0</v>
      </c>
      <c r="F6" s="90"/>
      <c r="G6" s="64">
        <v>300</v>
      </c>
      <c r="H6" s="65">
        <v>300</v>
      </c>
      <c r="I6" s="66">
        <f t="shared" si="1"/>
        <v>0</v>
      </c>
      <c r="J6" s="90"/>
      <c r="K6" s="64">
        <v>300</v>
      </c>
      <c r="L6" s="65"/>
      <c r="M6" s="66"/>
      <c r="N6" s="90"/>
      <c r="O6" s="64">
        <v>300</v>
      </c>
      <c r="P6" s="65"/>
      <c r="Q6" s="66"/>
      <c r="R6" s="90"/>
      <c r="S6" s="64">
        <v>300</v>
      </c>
      <c r="T6" s="65"/>
      <c r="U6" s="66"/>
      <c r="V6" s="90"/>
      <c r="W6" s="91">
        <v>300</v>
      </c>
      <c r="X6" s="65"/>
      <c r="Y6" s="92"/>
    </row>
    <row r="7" spans="1:25" x14ac:dyDescent="0.25">
      <c r="C7" s="67"/>
      <c r="D7" s="68"/>
      <c r="E7" s="69"/>
      <c r="F7" s="87"/>
      <c r="G7" s="67"/>
      <c r="H7" s="68"/>
      <c r="I7" s="69"/>
      <c r="J7" s="93"/>
      <c r="K7" s="67"/>
      <c r="L7" s="68"/>
      <c r="M7" s="69"/>
      <c r="N7" s="87"/>
      <c r="O7" s="67"/>
      <c r="P7" s="68"/>
      <c r="Q7" s="69"/>
      <c r="R7" s="87"/>
      <c r="S7" s="67"/>
      <c r="T7" s="68"/>
      <c r="U7" s="69"/>
      <c r="V7" s="87"/>
      <c r="W7" s="94"/>
      <c r="X7" s="95"/>
      <c r="Y7" s="96"/>
    </row>
    <row r="8" spans="1:25" x14ac:dyDescent="0.25">
      <c r="B8" s="55" t="s">
        <v>18</v>
      </c>
      <c r="C8" s="70">
        <f>SUM(C4:C7)</f>
        <v>8380</v>
      </c>
      <c r="D8" s="71">
        <f>SUM(D4:D7)</f>
        <v>8391</v>
      </c>
      <c r="E8" s="72">
        <f>SUM(E4:E6)</f>
        <v>11</v>
      </c>
      <c r="F8" s="97"/>
      <c r="G8" s="70">
        <f t="shared" ref="G8:W8" si="2">SUM(G4:G7)</f>
        <v>8178</v>
      </c>
      <c r="H8" s="71">
        <f>SUM(H4:H7)</f>
        <v>8391</v>
      </c>
      <c r="I8" s="72">
        <f>SUM(I4:I6)</f>
        <v>213</v>
      </c>
      <c r="J8" s="97"/>
      <c r="K8" s="70">
        <f t="shared" si="2"/>
        <v>8380</v>
      </c>
      <c r="L8" s="71"/>
      <c r="M8" s="80"/>
      <c r="N8" s="97"/>
      <c r="O8" s="70">
        <f t="shared" si="2"/>
        <v>8940</v>
      </c>
      <c r="P8" s="71"/>
      <c r="Q8" s="80"/>
      <c r="R8" s="97"/>
      <c r="S8" s="70">
        <f t="shared" si="2"/>
        <v>8280</v>
      </c>
      <c r="T8" s="71"/>
      <c r="U8" s="80"/>
      <c r="V8" s="97"/>
      <c r="W8" s="98">
        <f t="shared" si="2"/>
        <v>8480</v>
      </c>
      <c r="X8" s="71"/>
      <c r="Y8" s="96"/>
    </row>
    <row r="9" spans="1:25" x14ac:dyDescent="0.25">
      <c r="C9" s="67"/>
      <c r="D9" s="68"/>
      <c r="E9" s="69"/>
      <c r="F9" s="87"/>
      <c r="G9" s="67"/>
      <c r="H9" s="68"/>
      <c r="I9" s="69"/>
      <c r="J9" s="93"/>
      <c r="K9" s="67"/>
      <c r="L9" s="68"/>
      <c r="M9" s="69"/>
      <c r="N9" s="87"/>
      <c r="O9" s="67"/>
      <c r="P9" s="68"/>
      <c r="Q9" s="69"/>
      <c r="R9" s="87"/>
      <c r="S9" s="67"/>
      <c r="T9" s="68"/>
      <c r="U9" s="69"/>
      <c r="V9" s="87"/>
      <c r="W9" s="94"/>
      <c r="X9" s="95"/>
      <c r="Y9" s="99"/>
    </row>
    <row r="10" spans="1:25" x14ac:dyDescent="0.25">
      <c r="B10" s="52" t="s">
        <v>11</v>
      </c>
      <c r="C10" s="67"/>
      <c r="D10" s="68"/>
      <c r="E10" s="69"/>
      <c r="F10" s="87"/>
      <c r="G10" s="67"/>
      <c r="H10" s="68"/>
      <c r="I10" s="69"/>
      <c r="J10" s="93"/>
      <c r="K10" s="67"/>
      <c r="L10" s="68"/>
      <c r="M10" s="69"/>
      <c r="N10" s="87"/>
      <c r="O10" s="67"/>
      <c r="P10" s="68"/>
      <c r="Q10" s="69"/>
      <c r="R10" s="87"/>
      <c r="S10" s="67"/>
      <c r="T10" s="68"/>
      <c r="U10" s="69"/>
      <c r="V10" s="87"/>
      <c r="W10" s="94"/>
      <c r="X10" s="95"/>
      <c r="Y10" s="92"/>
    </row>
    <row r="11" spans="1:25" x14ac:dyDescent="0.25">
      <c r="B11" s="53" t="s">
        <v>23</v>
      </c>
      <c r="C11" s="73">
        <v>2000</v>
      </c>
      <c r="D11" s="74">
        <v>2000</v>
      </c>
      <c r="E11" s="75">
        <f>D11-C11</f>
        <v>0</v>
      </c>
      <c r="F11" s="100"/>
      <c r="G11" s="73">
        <v>2000</v>
      </c>
      <c r="H11" s="81">
        <v>2000</v>
      </c>
      <c r="I11" s="82">
        <f>H11-G11</f>
        <v>0</v>
      </c>
      <c r="J11" s="100"/>
      <c r="K11" s="73">
        <v>2000</v>
      </c>
      <c r="L11" s="81"/>
      <c r="M11" s="82"/>
      <c r="N11" s="100"/>
      <c r="O11" s="73">
        <v>2000</v>
      </c>
      <c r="P11" s="81"/>
      <c r="Q11" s="82"/>
      <c r="R11" s="100"/>
      <c r="S11" s="73">
        <v>2000</v>
      </c>
      <c r="T11" s="81"/>
      <c r="U11" s="82"/>
      <c r="V11" s="100"/>
      <c r="W11" s="101">
        <v>2000</v>
      </c>
      <c r="X11" s="81"/>
      <c r="Y11" s="89"/>
    </row>
    <row r="12" spans="1:25" x14ac:dyDescent="0.25">
      <c r="B12" s="53" t="s">
        <v>13</v>
      </c>
      <c r="C12" s="61">
        <v>100</v>
      </c>
      <c r="D12" s="76">
        <v>110</v>
      </c>
      <c r="E12" s="77">
        <f t="shared" ref="E12:E16" si="3">D12-C12</f>
        <v>10</v>
      </c>
      <c r="F12" s="87"/>
      <c r="G12" s="61">
        <v>100</v>
      </c>
      <c r="H12" s="62">
        <v>110</v>
      </c>
      <c r="I12" s="63">
        <f t="shared" ref="I12:I16" si="4">H12-G12</f>
        <v>10</v>
      </c>
      <c r="J12" s="87"/>
      <c r="K12" s="61">
        <v>230</v>
      </c>
      <c r="L12" s="62"/>
      <c r="M12" s="63"/>
      <c r="N12" s="87"/>
      <c r="O12" s="61">
        <v>230</v>
      </c>
      <c r="P12" s="62"/>
      <c r="Q12" s="63"/>
      <c r="R12" s="87"/>
      <c r="S12" s="61">
        <v>230</v>
      </c>
      <c r="T12" s="62"/>
      <c r="U12" s="63"/>
      <c r="V12" s="87"/>
      <c r="W12" s="88">
        <v>230</v>
      </c>
      <c r="X12" s="62"/>
      <c r="Y12" s="89"/>
    </row>
    <row r="13" spans="1:25" x14ac:dyDescent="0.25">
      <c r="B13" s="53" t="s">
        <v>14</v>
      </c>
      <c r="C13" s="61">
        <v>800</v>
      </c>
      <c r="D13" s="76">
        <v>924</v>
      </c>
      <c r="E13" s="77">
        <f t="shared" si="3"/>
        <v>124</v>
      </c>
      <c r="F13" s="87"/>
      <c r="G13" s="61">
        <v>800</v>
      </c>
      <c r="H13" s="62">
        <v>924</v>
      </c>
      <c r="I13" s="63">
        <f t="shared" si="4"/>
        <v>124</v>
      </c>
      <c r="J13" s="87"/>
      <c r="K13" s="61">
        <v>800</v>
      </c>
      <c r="L13" s="62"/>
      <c r="M13" s="63"/>
      <c r="N13" s="87"/>
      <c r="O13" s="61">
        <v>800</v>
      </c>
      <c r="P13" s="62"/>
      <c r="Q13" s="63"/>
      <c r="R13" s="87"/>
      <c r="S13" s="61">
        <v>800</v>
      </c>
      <c r="T13" s="62"/>
      <c r="U13" s="63"/>
      <c r="V13" s="87"/>
      <c r="W13" s="88">
        <v>800</v>
      </c>
      <c r="X13" s="62"/>
      <c r="Y13" s="89"/>
    </row>
    <row r="14" spans="1:25" x14ac:dyDescent="0.25">
      <c r="B14" s="53" t="s">
        <v>15</v>
      </c>
      <c r="C14" s="61">
        <v>250</v>
      </c>
      <c r="D14" s="76">
        <v>278</v>
      </c>
      <c r="E14" s="77">
        <f t="shared" si="3"/>
        <v>28</v>
      </c>
      <c r="F14" s="87"/>
      <c r="G14" s="61">
        <v>250</v>
      </c>
      <c r="H14" s="62">
        <v>278</v>
      </c>
      <c r="I14" s="63">
        <f t="shared" si="4"/>
        <v>28</v>
      </c>
      <c r="J14" s="87"/>
      <c r="K14" s="61">
        <v>250</v>
      </c>
      <c r="L14" s="62"/>
      <c r="M14" s="63"/>
      <c r="N14" s="87"/>
      <c r="O14" s="61">
        <v>250</v>
      </c>
      <c r="P14" s="62"/>
      <c r="Q14" s="63"/>
      <c r="R14" s="87"/>
      <c r="S14" s="61">
        <v>250</v>
      </c>
      <c r="T14" s="62"/>
      <c r="U14" s="63"/>
      <c r="V14" s="87"/>
      <c r="W14" s="88">
        <v>250</v>
      </c>
      <c r="X14" s="62"/>
      <c r="Y14" s="89"/>
    </row>
    <row r="15" spans="1:25" x14ac:dyDescent="0.25">
      <c r="B15" s="53" t="s">
        <v>16</v>
      </c>
      <c r="C15" s="61">
        <v>600</v>
      </c>
      <c r="D15" s="76">
        <v>560</v>
      </c>
      <c r="E15" s="77">
        <f t="shared" si="3"/>
        <v>-40</v>
      </c>
      <c r="F15" s="87"/>
      <c r="G15" s="61">
        <v>600</v>
      </c>
      <c r="H15" s="62">
        <v>560</v>
      </c>
      <c r="I15" s="63">
        <f t="shared" si="4"/>
        <v>-40</v>
      </c>
      <c r="J15" s="87"/>
      <c r="K15" s="61">
        <v>600</v>
      </c>
      <c r="L15" s="62"/>
      <c r="M15" s="63"/>
      <c r="N15" s="87"/>
      <c r="O15" s="61">
        <v>600</v>
      </c>
      <c r="P15" s="62"/>
      <c r="Q15" s="63"/>
      <c r="R15" s="87"/>
      <c r="S15" s="61">
        <v>600</v>
      </c>
      <c r="T15" s="62"/>
      <c r="U15" s="63"/>
      <c r="V15" s="87"/>
      <c r="W15" s="88">
        <v>600</v>
      </c>
      <c r="X15" s="62"/>
      <c r="Y15" s="89"/>
    </row>
    <row r="16" spans="1:25" x14ac:dyDescent="0.25">
      <c r="B16" s="54" t="s">
        <v>17</v>
      </c>
      <c r="C16" s="64">
        <v>1000</v>
      </c>
      <c r="D16" s="78">
        <v>1100</v>
      </c>
      <c r="E16" s="79">
        <f t="shared" si="3"/>
        <v>100</v>
      </c>
      <c r="F16" s="90"/>
      <c r="G16" s="64">
        <v>1000</v>
      </c>
      <c r="H16" s="65">
        <v>1100</v>
      </c>
      <c r="I16" s="66">
        <f t="shared" si="4"/>
        <v>100</v>
      </c>
      <c r="J16" s="90"/>
      <c r="K16" s="64">
        <v>1000</v>
      </c>
      <c r="L16" s="65"/>
      <c r="M16" s="66"/>
      <c r="N16" s="90"/>
      <c r="O16" s="64">
        <v>1000</v>
      </c>
      <c r="P16" s="65"/>
      <c r="Q16" s="66"/>
      <c r="R16" s="90"/>
      <c r="S16" s="64">
        <v>1000</v>
      </c>
      <c r="T16" s="65"/>
      <c r="U16" s="66"/>
      <c r="V16" s="90"/>
      <c r="W16" s="91">
        <v>1000</v>
      </c>
      <c r="X16" s="65"/>
      <c r="Y16" s="92"/>
    </row>
    <row r="17" spans="2:25" x14ac:dyDescent="0.25">
      <c r="C17" s="67"/>
      <c r="D17" s="68"/>
      <c r="E17" s="69"/>
      <c r="F17" s="87"/>
      <c r="G17" s="67"/>
      <c r="H17" s="68"/>
      <c r="I17" s="69"/>
      <c r="J17" s="93"/>
      <c r="K17" s="67"/>
      <c r="L17" s="68"/>
      <c r="M17" s="69"/>
      <c r="N17" s="87"/>
      <c r="O17" s="67"/>
      <c r="P17" s="68"/>
      <c r="Q17" s="69"/>
      <c r="R17" s="87"/>
      <c r="S17" s="67"/>
      <c r="T17" s="68"/>
      <c r="U17" s="69"/>
      <c r="V17" s="87"/>
      <c r="W17" s="94"/>
      <c r="X17" s="95"/>
      <c r="Y17" s="96"/>
    </row>
    <row r="18" spans="2:25" x14ac:dyDescent="0.25">
      <c r="B18" s="55" t="s">
        <v>19</v>
      </c>
      <c r="C18" s="70">
        <f>SUM(C11:C17)</f>
        <v>4750</v>
      </c>
      <c r="D18" s="71">
        <f>SUM(D11:D17)</f>
        <v>4972</v>
      </c>
      <c r="E18" s="80">
        <f>SUM(E11:E16)</f>
        <v>222</v>
      </c>
      <c r="F18" s="97"/>
      <c r="G18" s="70">
        <f t="shared" ref="G18:W18" si="5">SUM(G11:G17)</f>
        <v>4750</v>
      </c>
      <c r="H18" s="71">
        <f>SUM(H11:H17)</f>
        <v>4972</v>
      </c>
      <c r="I18" s="80">
        <f>SUM(I11:I16)</f>
        <v>222</v>
      </c>
      <c r="J18" s="97"/>
      <c r="K18" s="70">
        <f t="shared" si="5"/>
        <v>4880</v>
      </c>
      <c r="L18" s="71"/>
      <c r="M18" s="80"/>
      <c r="N18" s="97"/>
      <c r="O18" s="70">
        <f t="shared" si="5"/>
        <v>4880</v>
      </c>
      <c r="P18" s="71"/>
      <c r="Q18" s="80"/>
      <c r="R18" s="97"/>
      <c r="S18" s="70">
        <f t="shared" si="5"/>
        <v>4880</v>
      </c>
      <c r="T18" s="71"/>
      <c r="U18" s="80"/>
      <c r="V18" s="97"/>
      <c r="W18" s="98">
        <f t="shared" si="5"/>
        <v>4880</v>
      </c>
      <c r="X18" s="71"/>
      <c r="Y18" s="96"/>
    </row>
    <row r="19" spans="2:25" x14ac:dyDescent="0.25">
      <c r="C19" s="67"/>
      <c r="D19" s="68"/>
      <c r="E19" s="69"/>
      <c r="F19" s="87"/>
      <c r="G19" s="67"/>
      <c r="H19" s="68"/>
      <c r="I19" s="69"/>
      <c r="J19" s="93"/>
      <c r="K19" s="67"/>
      <c r="L19" s="68"/>
      <c r="M19" s="69"/>
      <c r="N19" s="87"/>
      <c r="O19" s="67"/>
      <c r="P19" s="68"/>
      <c r="Q19" s="69"/>
      <c r="R19" s="87"/>
      <c r="S19" s="67"/>
      <c r="T19" s="68"/>
      <c r="U19" s="69"/>
      <c r="V19" s="87"/>
      <c r="W19" s="94"/>
      <c r="X19" s="95"/>
      <c r="Y19" s="96"/>
    </row>
    <row r="20" spans="2:25" x14ac:dyDescent="0.25">
      <c r="B20" s="52" t="s">
        <v>20</v>
      </c>
      <c r="C20" s="73">
        <f>C8-C18</f>
        <v>3630</v>
      </c>
      <c r="D20" s="81">
        <f>D8-D18</f>
        <v>3419</v>
      </c>
      <c r="E20" s="82">
        <f>D20-C20</f>
        <v>-211</v>
      </c>
      <c r="F20" s="100"/>
      <c r="G20" s="73">
        <f t="shared" ref="G20:W20" si="6">G8-G18</f>
        <v>3428</v>
      </c>
      <c r="H20" s="81">
        <f>H8-H18</f>
        <v>3419</v>
      </c>
      <c r="I20" s="82">
        <f>H20-G20</f>
        <v>-9</v>
      </c>
      <c r="J20" s="100"/>
      <c r="K20" s="73">
        <f t="shared" si="6"/>
        <v>3500</v>
      </c>
      <c r="L20" s="81"/>
      <c r="M20" s="82"/>
      <c r="N20" s="100"/>
      <c r="O20" s="73">
        <f t="shared" si="6"/>
        <v>4060</v>
      </c>
      <c r="P20" s="81"/>
      <c r="Q20" s="82"/>
      <c r="R20" s="100"/>
      <c r="S20" s="73">
        <f t="shared" si="6"/>
        <v>3400</v>
      </c>
      <c r="T20" s="81"/>
      <c r="U20" s="82"/>
      <c r="V20" s="100"/>
      <c r="W20" s="101">
        <f t="shared" si="6"/>
        <v>3600</v>
      </c>
      <c r="X20" s="81"/>
      <c r="Y20" s="89"/>
    </row>
    <row r="21" spans="2:25" x14ac:dyDescent="0.25">
      <c r="B21" s="56" t="s">
        <v>21</v>
      </c>
      <c r="C21" s="61">
        <f>C8*25%</f>
        <v>2095</v>
      </c>
      <c r="D21" s="62">
        <f>D8*25%</f>
        <v>2097.75</v>
      </c>
      <c r="E21" s="63">
        <f t="shared" ref="E21:E22" si="7">D21-C21</f>
        <v>2.75</v>
      </c>
      <c r="F21" s="87"/>
      <c r="G21" s="61">
        <f t="shared" ref="G21:W21" si="8">G8*25%</f>
        <v>2044.5</v>
      </c>
      <c r="H21" s="62">
        <f>H8*25%</f>
        <v>2097.75</v>
      </c>
      <c r="I21" s="63">
        <f t="shared" ref="I21:I22" si="9">H21-G21</f>
        <v>53.25</v>
      </c>
      <c r="J21" s="87"/>
      <c r="K21" s="61">
        <f t="shared" si="8"/>
        <v>2095</v>
      </c>
      <c r="L21" s="62"/>
      <c r="M21" s="63"/>
      <c r="N21" s="87"/>
      <c r="O21" s="61">
        <f t="shared" si="8"/>
        <v>2235</v>
      </c>
      <c r="P21" s="62"/>
      <c r="Q21" s="63"/>
      <c r="R21" s="87"/>
      <c r="S21" s="61">
        <f t="shared" si="8"/>
        <v>2070</v>
      </c>
      <c r="T21" s="62"/>
      <c r="U21" s="63"/>
      <c r="V21" s="87"/>
      <c r="W21" s="88">
        <f t="shared" si="8"/>
        <v>2120</v>
      </c>
      <c r="X21" s="62"/>
      <c r="Y21" s="89"/>
    </row>
    <row r="22" spans="2:25" ht="15.75" thickBot="1" x14ac:dyDescent="0.3">
      <c r="B22" s="57" t="s">
        <v>22</v>
      </c>
      <c r="C22" s="83">
        <f>C20-C21</f>
        <v>1535</v>
      </c>
      <c r="D22" s="84">
        <f>D20-D21</f>
        <v>1321.25</v>
      </c>
      <c r="E22" s="85">
        <f t="shared" si="7"/>
        <v>-213.75</v>
      </c>
      <c r="F22" s="87"/>
      <c r="G22" s="83">
        <f t="shared" ref="G22:W22" si="10">G20-G21</f>
        <v>1383.5</v>
      </c>
      <c r="H22" s="84">
        <f>H20-H21</f>
        <v>1321.25</v>
      </c>
      <c r="I22" s="85">
        <f t="shared" si="9"/>
        <v>-62.25</v>
      </c>
      <c r="J22" s="87"/>
      <c r="K22" s="102">
        <f t="shared" si="10"/>
        <v>1405</v>
      </c>
      <c r="L22" s="84"/>
      <c r="M22" s="85"/>
      <c r="N22" s="87"/>
      <c r="O22" s="83">
        <f t="shared" si="10"/>
        <v>1825</v>
      </c>
      <c r="P22" s="84"/>
      <c r="Q22" s="85"/>
      <c r="R22" s="87"/>
      <c r="S22" s="83">
        <f t="shared" si="10"/>
        <v>1330</v>
      </c>
      <c r="T22" s="84"/>
      <c r="U22" s="85"/>
      <c r="V22" s="87"/>
      <c r="W22" s="91">
        <f t="shared" si="10"/>
        <v>1480</v>
      </c>
      <c r="X22" s="65"/>
      <c r="Y22" s="92"/>
    </row>
  </sheetData>
  <hyperlinks>
    <hyperlink ref="A1" location="Menu!A1" display="Menu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25" zoomScaleNormal="125" workbookViewId="0"/>
  </sheetViews>
  <sheetFormatPr defaultRowHeight="15" x14ac:dyDescent="0.25"/>
  <cols>
    <col min="1" max="1" width="13" customWidth="1"/>
    <col min="2" max="2" width="12.42578125" customWidth="1"/>
    <col min="3" max="3" width="12.5703125" bestFit="1" customWidth="1"/>
    <col min="5" max="5" width="12.7109375" customWidth="1"/>
    <col min="7" max="7" width="17.28515625" customWidth="1"/>
  </cols>
  <sheetData>
    <row r="1" spans="1:7" x14ac:dyDescent="0.25">
      <c r="A1" s="46" t="s">
        <v>66</v>
      </c>
    </row>
    <row r="2" spans="1:7" ht="47.25" customHeight="1" x14ac:dyDescent="0.25">
      <c r="A2" s="9" t="s">
        <v>24</v>
      </c>
      <c r="B2" s="9"/>
      <c r="C2" s="9"/>
      <c r="D2" s="9" t="s">
        <v>25</v>
      </c>
      <c r="E2" s="10"/>
      <c r="F2" s="10"/>
      <c r="G2" s="11" t="s">
        <v>26</v>
      </c>
    </row>
    <row r="3" spans="1:7" ht="18.75" x14ac:dyDescent="0.3">
      <c r="A3" s="13">
        <f>Position!C22</f>
        <v>1535</v>
      </c>
      <c r="B3" s="13"/>
      <c r="C3" s="13"/>
      <c r="D3" s="13">
        <v>2000</v>
      </c>
      <c r="E3" s="13"/>
      <c r="F3" s="13"/>
      <c r="G3" s="14">
        <f>A3+D3</f>
        <v>3535</v>
      </c>
    </row>
    <row r="5" spans="1:7" x14ac:dyDescent="0.25">
      <c r="A5" s="26" t="s">
        <v>29</v>
      </c>
      <c r="B5" s="26"/>
    </row>
    <row r="6" spans="1:7" x14ac:dyDescent="0.25">
      <c r="A6" s="27" t="s">
        <v>27</v>
      </c>
      <c r="B6" s="27"/>
      <c r="C6" s="27"/>
      <c r="D6" s="27"/>
      <c r="E6" s="27"/>
    </row>
    <row r="7" spans="1:7" x14ac:dyDescent="0.25">
      <c r="A7" s="27" t="s">
        <v>28</v>
      </c>
      <c r="B7" s="27"/>
      <c r="C7" s="27"/>
      <c r="D7" s="27"/>
      <c r="E7" s="27"/>
    </row>
    <row r="9" spans="1:7" x14ac:dyDescent="0.25">
      <c r="A9" s="113" t="s">
        <v>30</v>
      </c>
      <c r="B9" s="114"/>
      <c r="C9" s="114"/>
      <c r="D9" s="114"/>
      <c r="E9" s="114"/>
    </row>
    <row r="11" spans="1:7" ht="30" x14ac:dyDescent="0.25">
      <c r="A11" s="15" t="s">
        <v>34</v>
      </c>
      <c r="B11" s="15" t="s">
        <v>35</v>
      </c>
      <c r="C11" s="15" t="s">
        <v>31</v>
      </c>
      <c r="D11" s="15" t="s">
        <v>32</v>
      </c>
      <c r="E11" s="16" t="s">
        <v>33</v>
      </c>
    </row>
    <row r="12" spans="1:7" x14ac:dyDescent="0.25">
      <c r="A12" s="17">
        <v>5.5E-2</v>
      </c>
      <c r="B12">
        <v>30</v>
      </c>
      <c r="C12" s="18">
        <v>450000</v>
      </c>
      <c r="D12">
        <v>0</v>
      </c>
      <c r="E12" s="19">
        <f>ABS(PMT(A12/12,B12*12,C12,A16,A171))</f>
        <v>2555.0505060615128</v>
      </c>
    </row>
    <row r="14" spans="1:7" x14ac:dyDescent="0.25">
      <c r="A14" s="28" t="s">
        <v>36</v>
      </c>
      <c r="B14" s="45" t="str">
        <f>IF(AND(Position!K4&gt;2,Calculation!E12&lt;Calculation!G3*75%),"Yes","No")</f>
        <v>Yes</v>
      </c>
    </row>
    <row r="15" spans="1:7" x14ac:dyDescent="0.25">
      <c r="D15" s="12"/>
    </row>
    <row r="18" spans="7:7" x14ac:dyDescent="0.25">
      <c r="G18" s="12"/>
    </row>
  </sheetData>
  <scenarios current="1" show="1" sqref="E11">
    <scenario name="Term 20 Amount 410000" locked="1" count="2" user="Administrator" comment="Created by Administrator on 7/05/2015">
      <inputCells r="B12" val="20"/>
      <inputCells r="C12" val="410000" numFmtId="164"/>
    </scenario>
    <scenario name="Term 30 450000" locked="1" count="2" user="Administrator" comment="Created by Administrator on 7/05/2015">
      <inputCells r="B12" val="30"/>
      <inputCells r="C12" val="450000" numFmtId="164"/>
    </scenario>
  </scenarios>
  <mergeCells count="1">
    <mergeCell ref="A9:E9"/>
  </mergeCells>
  <conditionalFormatting sqref="B14">
    <cfRule type="containsText" dxfId="1" priority="1" operator="containsText" text="No">
      <formula>NOT(ISERROR(SEARCH("No",B14)))</formula>
    </cfRule>
    <cfRule type="containsText" dxfId="0" priority="2" operator="containsText" text="Yes">
      <formula>NOT(ISERROR(SEARCH("Yes",B14)))</formula>
    </cfRule>
  </conditionalFormatting>
  <hyperlinks>
    <hyperlink ref="A1" location="Menu!A1" display="Menu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2"/>
  <sheetViews>
    <sheetView showGridLines="0" workbookViewId="0"/>
  </sheetViews>
  <sheetFormatPr defaultRowHeight="15" outlineLevelRow="1" outlineLevelCol="1" x14ac:dyDescent="0.25"/>
  <cols>
    <col min="3" max="3" width="6.140625" customWidth="1"/>
    <col min="4" max="6" width="20.42578125" bestFit="1" customWidth="1" outlineLevel="1"/>
  </cols>
  <sheetData>
    <row r="1" spans="1:6" ht="15.75" thickBot="1" x14ac:dyDescent="0.3">
      <c r="A1" s="46" t="s">
        <v>66</v>
      </c>
    </row>
    <row r="2" spans="1:6" ht="15.75" x14ac:dyDescent="0.25">
      <c r="B2" s="34" t="s">
        <v>46</v>
      </c>
      <c r="C2" s="34"/>
      <c r="D2" s="39"/>
      <c r="E2" s="39"/>
      <c r="F2" s="39"/>
    </row>
    <row r="3" spans="1:6" ht="15.75" collapsed="1" x14ac:dyDescent="0.25">
      <c r="B3" s="33"/>
      <c r="C3" s="33"/>
      <c r="D3" s="40" t="s">
        <v>48</v>
      </c>
      <c r="E3" s="40" t="s">
        <v>54</v>
      </c>
      <c r="F3" s="40" t="s">
        <v>55</v>
      </c>
    </row>
    <row r="4" spans="1:6" ht="22.5" hidden="1" outlineLevel="1" x14ac:dyDescent="0.25">
      <c r="B4" s="36"/>
      <c r="C4" s="36"/>
      <c r="D4" s="31"/>
      <c r="E4" s="43" t="s">
        <v>45</v>
      </c>
      <c r="F4" s="43" t="s">
        <v>45</v>
      </c>
    </row>
    <row r="5" spans="1:6" x14ac:dyDescent="0.25">
      <c r="B5" s="37" t="s">
        <v>47</v>
      </c>
      <c r="C5" s="37"/>
      <c r="D5" s="35"/>
      <c r="E5" s="35"/>
      <c r="F5" s="35"/>
    </row>
    <row r="6" spans="1:6" outlineLevel="1" x14ac:dyDescent="0.25">
      <c r="B6" s="36"/>
      <c r="C6" s="36" t="s">
        <v>43</v>
      </c>
      <c r="D6" s="31">
        <v>30</v>
      </c>
      <c r="E6" s="41">
        <v>20</v>
      </c>
      <c r="F6" s="41">
        <v>30</v>
      </c>
    </row>
    <row r="7" spans="1:6" outlineLevel="1" x14ac:dyDescent="0.25">
      <c r="B7" s="36"/>
      <c r="C7" s="36" t="s">
        <v>44</v>
      </c>
      <c r="D7" s="32">
        <v>450000</v>
      </c>
      <c r="E7" s="42">
        <v>410000</v>
      </c>
      <c r="F7" s="42">
        <v>450000</v>
      </c>
    </row>
    <row r="8" spans="1:6" x14ac:dyDescent="0.25">
      <c r="B8" s="37" t="s">
        <v>49</v>
      </c>
      <c r="C8" s="37"/>
      <c r="D8" s="35"/>
      <c r="E8" s="35"/>
      <c r="F8" s="35"/>
    </row>
    <row r="9" spans="1:6" ht="15.75" outlineLevel="1" thickBot="1" x14ac:dyDescent="0.3">
      <c r="B9" s="38"/>
      <c r="C9" s="38" t="s">
        <v>53</v>
      </c>
      <c r="D9" s="44">
        <v>2555.0505060615101</v>
      </c>
      <c r="E9" s="44">
        <v>2820.3379622228799</v>
      </c>
      <c r="F9" s="44">
        <v>2555.0505060615101</v>
      </c>
    </row>
    <row r="10" spans="1:6" x14ac:dyDescent="0.25">
      <c r="B10" t="s">
        <v>50</v>
      </c>
    </row>
    <row r="11" spans="1:6" x14ac:dyDescent="0.25">
      <c r="B11" t="s">
        <v>51</v>
      </c>
    </row>
    <row r="12" spans="1:6" x14ac:dyDescent="0.25">
      <c r="B12" t="s">
        <v>52</v>
      </c>
    </row>
  </sheetData>
  <hyperlinks>
    <hyperlink ref="A1" location="Menu!A1" display="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The Scene</vt:lpstr>
      <vt:lpstr>Menu</vt:lpstr>
      <vt:lpstr>Position</vt:lpstr>
      <vt:lpstr>Calculation</vt:lpstr>
      <vt:lpstr>Scenario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2015-04-29T02:02:43Z</dcterms:created>
  <dcterms:modified xsi:type="dcterms:W3CDTF">2015-06-13T03:38:51Z</dcterms:modified>
</cp:coreProperties>
</file>